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1. Demonstrativo Financeiro Contratual\VERSÃO COMPLETA - EXCEL E PDF\"/>
    </mc:Choice>
  </mc:AlternateContent>
  <xr:revisionPtr revIDLastSave="0" documentId="13_ncr:1_{99977B60-2BC9-49F1-A8AB-58D1BDABD5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B17" i="1"/>
  <c r="C16" i="1" l="1"/>
  <c r="B16" i="1"/>
  <c r="C15" i="1"/>
  <c r="B15" i="1"/>
  <c r="B14" i="1" l="1"/>
  <c r="B13" i="1"/>
  <c r="C14" i="1"/>
  <c r="C13" i="1" l="1"/>
  <c r="C12" i="1" l="1"/>
  <c r="B12" i="1"/>
  <c r="E11" i="1" l="1"/>
  <c r="C11" i="1"/>
  <c r="B11" i="1"/>
  <c r="B10" i="1" l="1"/>
  <c r="B9" i="1"/>
  <c r="C10" i="1" l="1"/>
  <c r="C9" i="1"/>
  <c r="C8" i="1" l="1"/>
  <c r="B8" i="1"/>
  <c r="C7" i="1"/>
  <c r="E18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<sst xmlns="http://schemas.openxmlformats.org/spreadsheetml/2006/main" count="18" uniqueCount="18">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</sst>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E17" sqref="E17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7" customFormat="1" ht="18.75" customHeight="1" x14ac:dyDescent="0.25">
      <c r="A6" s="16">
        <v>2024</v>
      </c>
      <c r="B6" s="16" t="s">
        <v>12</v>
      </c>
      <c r="C6" s="16" t="s">
        <v>13</v>
      </c>
      <c r="D6" s="16" t="s">
        <v>14</v>
      </c>
      <c r="E6" s="16" t="s">
        <v>15</v>
      </c>
      <c r="G6" s="18"/>
    </row>
    <row r="7" spans="1:9" ht="16.5" customHeight="1" x14ac:dyDescent="0.25">
      <c r="A7" s="1" t="s">
        <v>0</v>
      </c>
      <c r="B7" s="2">
        <v>22883344.609999999</v>
      </c>
      <c r="C7" s="2">
        <f>19316771.47+3278959.9+70000</f>
        <v>22665731.369999997</v>
      </c>
      <c r="D7" s="3">
        <v>0</v>
      </c>
      <c r="E7" s="2">
        <f t="shared" ref="E7:E17" si="0">(B7-D7)-C7</f>
        <v>217613.24000000209</v>
      </c>
      <c r="G7" s="5"/>
      <c r="H7" s="5"/>
    </row>
    <row r="8" spans="1:9" ht="16.5" customHeight="1" x14ac:dyDescent="0.25">
      <c r="A8" s="1" t="s">
        <v>1</v>
      </c>
      <c r="B8" s="2">
        <f>22883344.61+1055062.12</f>
        <v>23938406.73</v>
      </c>
      <c r="C8" s="2">
        <f>18599142.89+3491480</f>
        <v>22090622.890000001</v>
      </c>
      <c r="D8" s="3">
        <v>0</v>
      </c>
      <c r="E8" s="2">
        <f t="shared" si="0"/>
        <v>1847783.8399999999</v>
      </c>
      <c r="G8" s="5"/>
      <c r="H8" s="5"/>
    </row>
    <row r="9" spans="1:9" ht="16.5" customHeight="1" x14ac:dyDescent="0.3">
      <c r="A9" s="1" t="s">
        <v>2</v>
      </c>
      <c r="B9" s="2">
        <f>22883344.63+237519.79</f>
        <v>23120864.419999998</v>
      </c>
      <c r="C9" s="2">
        <f>19376776.62+3506568+1055062.12</f>
        <v>23938406.740000002</v>
      </c>
      <c r="D9" s="3">
        <v>0</v>
      </c>
      <c r="E9" s="2">
        <f t="shared" si="0"/>
        <v>-817542.32000000402</v>
      </c>
      <c r="G9" s="9"/>
      <c r="H9" s="5"/>
    </row>
    <row r="10" spans="1:9" ht="16.5" customHeight="1" x14ac:dyDescent="0.25">
      <c r="A10" s="1" t="s">
        <v>3</v>
      </c>
      <c r="B10" s="2">
        <f>22883344.63+585947.71+228211.5+370500</f>
        <v>24068003.84</v>
      </c>
      <c r="C10" s="11">
        <f>19206488.19+3506568</f>
        <v>22713056.190000001</v>
      </c>
      <c r="D10" s="3">
        <v>0</v>
      </c>
      <c r="E10" s="2">
        <f t="shared" si="0"/>
        <v>1354947.6499999985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2">
        <f>22883344.63+585947.71+228211.5+2742587.58</f>
        <v>26440091.420000002</v>
      </c>
      <c r="C11" s="12">
        <f>22933523.42+3506568</f>
        <v>26440091.420000002</v>
      </c>
      <c r="D11" s="3">
        <v>0</v>
      </c>
      <c r="E11" s="2">
        <f>(B11-D11)-C11</f>
        <v>0</v>
      </c>
      <c r="G11" s="9"/>
      <c r="H11" s="5"/>
    </row>
    <row r="12" spans="1:9" ht="16.5" customHeight="1" x14ac:dyDescent="0.25">
      <c r="A12" s="1" t="s">
        <v>5</v>
      </c>
      <c r="B12" s="2">
        <f>22883344.63+585947.71+2273314.19+277836.36</f>
        <v>26020442.890000001</v>
      </c>
      <c r="C12" s="2">
        <f>17129147.68+4092515.71</f>
        <v>21221663.390000001</v>
      </c>
      <c r="D12" s="3">
        <v>0</v>
      </c>
      <c r="E12" s="2">
        <f t="shared" si="0"/>
        <v>4798779.5</v>
      </c>
      <c r="G12" s="13"/>
      <c r="H12" s="6"/>
      <c r="I12" s="4"/>
    </row>
    <row r="13" spans="1:9" ht="16.5" customHeight="1" x14ac:dyDescent="0.25">
      <c r="A13" s="1" t="s">
        <v>6</v>
      </c>
      <c r="B13" s="10">
        <f>22883344.61+2273314.19+175412.97+44000.72+250000+585947.71+277836.36</f>
        <v>26489856.559999999</v>
      </c>
      <c r="C13" s="2">
        <f>21423405+6006568</f>
        <v>27429973</v>
      </c>
      <c r="D13" s="3">
        <v>0</v>
      </c>
      <c r="E13" s="2">
        <f t="shared" si="0"/>
        <v>-940116.44000000134</v>
      </c>
      <c r="G13" s="20"/>
      <c r="H13" s="5"/>
    </row>
    <row r="14" spans="1:9" ht="16.5" customHeight="1" x14ac:dyDescent="0.25">
      <c r="A14" s="1" t="s">
        <v>7</v>
      </c>
      <c r="B14" s="10">
        <f>22883344.61+2273314.19+137401.79+546786.74+277836.36</f>
        <v>26118683.689999998</v>
      </c>
      <c r="C14" s="3">
        <f>20397320.64+3506568</f>
        <v>23903888.640000001</v>
      </c>
      <c r="D14" s="3">
        <v>0</v>
      </c>
      <c r="E14" s="2">
        <f t="shared" si="0"/>
        <v>2214795.049999997</v>
      </c>
      <c r="G14" s="20"/>
      <c r="H14" s="5"/>
      <c r="I14" s="4"/>
    </row>
    <row r="15" spans="1:9" ht="16.5" customHeight="1" x14ac:dyDescent="0.25">
      <c r="A15" s="1" t="s">
        <v>8</v>
      </c>
      <c r="B15" s="2">
        <f>25471090.16+482729.8</f>
        <v>25953819.960000001</v>
      </c>
      <c r="C15" s="2">
        <f>23279280.79+4092515.71</f>
        <v>27371796.5</v>
      </c>
      <c r="D15" s="3">
        <v>0</v>
      </c>
      <c r="E15" s="2">
        <f t="shared" si="0"/>
        <v>-1417976.5399999991</v>
      </c>
      <c r="G15" s="15"/>
      <c r="H15" s="5"/>
    </row>
    <row r="16" spans="1:9" ht="16.5" customHeight="1" x14ac:dyDescent="0.25">
      <c r="A16" s="1" t="s">
        <v>9</v>
      </c>
      <c r="B16" s="2">
        <f>25471090.16+482729.8</f>
        <v>25953819.960000001</v>
      </c>
      <c r="C16" s="3">
        <f>18432926.76+3506568</f>
        <v>21939494.760000002</v>
      </c>
      <c r="D16" s="3">
        <v>0</v>
      </c>
      <c r="E16" s="2">
        <f t="shared" si="0"/>
        <v>4014325.1999999993</v>
      </c>
      <c r="G16" s="14"/>
      <c r="H16" s="4"/>
    </row>
    <row r="17" spans="1:14" ht="16.5" customHeight="1" x14ac:dyDescent="0.25">
      <c r="A17" s="1" t="s">
        <v>10</v>
      </c>
      <c r="B17" s="2">
        <f>25471090.16+482729.8+200000</f>
        <v>26153819.960000001</v>
      </c>
      <c r="C17" s="3">
        <f>15749699.98+3506568</f>
        <v>19256267.98</v>
      </c>
      <c r="D17" s="3">
        <v>0</v>
      </c>
      <c r="E17" s="2">
        <f t="shared" si="0"/>
        <v>6897551.9800000004</v>
      </c>
      <c r="G17" s="14"/>
      <c r="H17" s="5"/>
      <c r="I17" s="4"/>
    </row>
    <row r="18" spans="1:14" ht="16.5" customHeight="1" x14ac:dyDescent="0.25">
      <c r="A18" s="1" t="s">
        <v>11</v>
      </c>
      <c r="B18" s="2"/>
      <c r="C18" s="3"/>
      <c r="D18" s="3">
        <v>0</v>
      </c>
      <c r="E18" s="2">
        <f t="shared" ref="E18" si="1">(B18-D18)-C18</f>
        <v>0</v>
      </c>
      <c r="G18" s="13"/>
      <c r="H18" s="5"/>
    </row>
    <row r="19" spans="1:14" x14ac:dyDescent="0.25">
      <c r="B19" s="4"/>
      <c r="C19" s="5"/>
      <c r="D19" s="4"/>
      <c r="G19" s="13"/>
    </row>
    <row r="20" spans="1:14" x14ac:dyDescent="0.25">
      <c r="A20" s="19" t="s">
        <v>17</v>
      </c>
      <c r="C20" s="4"/>
      <c r="D20" s="4"/>
      <c r="F20" s="5"/>
      <c r="G20" s="13"/>
    </row>
    <row r="21" spans="1:14" x14ac:dyDescent="0.25">
      <c r="A21" s="19"/>
      <c r="C21" s="4"/>
      <c r="D21" s="4"/>
      <c r="F21" s="5"/>
      <c r="G21" s="13"/>
    </row>
    <row r="22" spans="1:14" ht="29.25" customHeight="1" x14ac:dyDescent="0.25">
      <c r="A22" s="22"/>
      <c r="B22" s="22"/>
      <c r="C22" s="22"/>
      <c r="D22" s="22"/>
      <c r="E22" s="22"/>
      <c r="G22" s="13"/>
    </row>
    <row r="23" spans="1:14" x14ac:dyDescent="0.25">
      <c r="B23" s="6"/>
      <c r="C23" s="5"/>
      <c r="D23" s="6"/>
      <c r="E23" s="6"/>
      <c r="F23" s="6"/>
      <c r="G23" s="13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2023-06-06T13:52:46Z</cp:lastPrinted>
  <dcterms:created xsi:type="dcterms:W3CDTF">2018-08-24T20:28:36Z</dcterms:created>
  <dcterms:modified xsi:type="dcterms:W3CDTF">2024-12-13T19:44:41Z</dcterms:modified>
</cp:coreProperties>
</file>