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M:\1 - RASTS VMVG\Sites\Conteúdo Acesso a Informação\7. Demonstrativos Financeiros\7.1. Demonstrativo Financeiro Contratual\VERSÃO COMPLETA - EXCEL E PDF\"/>
    </mc:Choice>
  </mc:AlternateContent>
  <xr:revisionPtr revIDLastSave="0" documentId="13_ncr:1_{C7EE38CF-4469-43E6-912A-C11832C65F7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DEMONSTRATIVO FINANCEIRO CONTRA" sheetId="1" r:id="rId1"/>
  </sheets>
  <definedNames>
    <definedName name="_xlnm.Print_Area" localSheetId="0">'DEMONSTRATIVO FINANCEIRO CONTRA'!$A$1:$E$20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8" i="1" l="1"/>
  <c r="C18" i="1" l="1"/>
  <c r="C17" i="1" l="1"/>
  <c r="B17" i="1"/>
  <c r="C16" i="1" l="1"/>
  <c r="B16" i="1"/>
  <c r="C15" i="1"/>
  <c r="B15" i="1"/>
  <c r="B14" i="1" l="1"/>
  <c r="B13" i="1"/>
  <c r="C14" i="1"/>
  <c r="C13" i="1" l="1"/>
  <c r="C12" i="1" l="1"/>
  <c r="B12" i="1"/>
  <c r="E11" i="1" l="1"/>
  <c r="C11" i="1"/>
  <c r="B11" i="1"/>
  <c r="B10" i="1" l="1"/>
  <c r="B9" i="1"/>
  <c r="C10" i="1" l="1"/>
  <c r="C9" i="1"/>
  <c r="C8" i="1" l="1"/>
  <c r="B8" i="1"/>
  <c r="C7" i="1"/>
  <c r="E18" i="1" l="1"/>
  <c r="E17" i="1" l="1"/>
  <c r="E16" i="1"/>
  <c r="E15" i="1"/>
  <c r="E14" i="1"/>
  <c r="E13" i="1"/>
  <c r="E12" i="1"/>
  <c r="E10" i="1"/>
  <c r="E8" i="1"/>
  <c r="E9" i="1"/>
  <c r="E7" i="1"/>
</calcChain>
</file>

<file path=xl/sharedStrings.xml><?xml version="1.0" encoding="utf-8"?>
<sst xmlns="http://schemas.openxmlformats.org/spreadsheetml/2006/main" count="18" uniqueCount="18">
  <si>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</si>
  <si>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</si>
  <si>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</si>
  <si>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</si>
  <si>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</si>
  <si>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</si>
  <si>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</si>
  <si>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</si>
  <si>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</si>
  <si>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</si>
  <si>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</si>
  <si>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</si>
  <si>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Contratado (R$)</t>
  </si>
  <si>
    <t>Recebido (R$)</t>
  </si>
  <si>
    <t xml:space="preserve">Desconto </t>
  </si>
  <si>
    <t>Saldo à receber</t>
  </si>
  <si>
    <t>DEMONSTRATIVO FINANCEIRO CONTRATUAL</t>
  </si>
  <si>
    <t>Fonte: WEBSAASS/SMS (http://websaass.saude.prefeitura.sp.gov.br)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</si>
</sst>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R$&quot;\ #,##0.00;[Red]\-&quot;R$&quot;\ #,##0.00"/>
    <numFmt numFmtId="44" formatCode="_-&quot;R$&quot;\ * #,##0.00_-;\-&quot;R$&quot;\ * #,##0.00_-;_-&quot;R$&quot;\ * &quot;-&quot;??_-;_-@_-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rgb="FF000000"/>
      <name val="Times New Roman"/>
      <family val="1"/>
    </font>
    <font>
      <sz val="11"/>
      <color rgb="FF000000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23">
    <xf numFmtId="0" fontId="0" fillId="0" borderId="0" xfId="0"/>
    <xf numFmtId="0" fontId="0" fillId="0" borderId="1" xfId="0" applyBorder="1" applyAlignment="1">
      <alignment horizontal="center"/>
    </xf>
    <xf numFmtId="44" fontId="0" fillId="0" borderId="1" xfId="0" applyNumberFormat="1" applyBorder="1"/>
    <xf numFmtId="44" fontId="0" fillId="3" borderId="1" xfId="0" applyNumberFormat="1" applyFill="1" applyBorder="1"/>
    <xf numFmtId="44" fontId="0" fillId="0" borderId="0" xfId="0" applyNumberFormat="1"/>
    <xf numFmtId="4" fontId="0" fillId="0" borderId="0" xfId="0" applyNumberFormat="1"/>
    <xf numFmtId="44" fontId="0" fillId="0" borderId="0" xfId="1" applyFont="1"/>
    <xf numFmtId="8" fontId="0" fillId="0" borderId="0" xfId="0" applyNumberFormat="1"/>
    <xf numFmtId="14" fontId="0" fillId="0" borderId="0" xfId="0" applyNumberFormat="1"/>
    <xf numFmtId="4" fontId="3" fillId="0" borderId="0" xfId="0" applyNumberFormat="1" applyFont="1"/>
    <xf numFmtId="44" fontId="0" fillId="0" borderId="1" xfId="1" applyFont="1" applyBorder="1" applyAlignment="1">
      <alignment horizontal="center"/>
    </xf>
    <xf numFmtId="44" fontId="0" fillId="0" borderId="1" xfId="1" applyFont="1" applyBorder="1" applyAlignment="1">
      <alignment horizontal="left"/>
    </xf>
    <xf numFmtId="44" fontId="0" fillId="0" borderId="1" xfId="1" applyFont="1" applyBorder="1"/>
    <xf numFmtId="0" fontId="4" fillId="0" borderId="0" xfId="0" applyFont="1"/>
    <xf numFmtId="44" fontId="4" fillId="0" borderId="0" xfId="0" applyNumberFormat="1" applyFont="1"/>
    <xf numFmtId="44" fontId="4" fillId="0" borderId="0" xfId="1" applyFont="1"/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44" fontId="0" fillId="0" borderId="0" xfId="0" applyNumberFormat="1" applyAlignment="1">
      <alignment vertical="center"/>
    </xf>
    <xf numFmtId="0" fontId="5" fillId="0" borderId="0" xfId="0" applyFont="1" applyAlignment="1">
      <alignment horizontal="left"/>
    </xf>
    <xf numFmtId="4" fontId="4" fillId="0" borderId="0" xfId="0" applyNumberFormat="1" applyFont="1"/>
    <xf numFmtId="0" fontId="1" fillId="0" borderId="0" xfId="0" applyFont="1" applyAlignment="1">
      <alignment horizontal="center"/>
    </xf>
    <xf numFmtId="0" fontId="6" fillId="0" borderId="0" xfId="0" applyFont="1" applyAlignment="1">
      <alignment horizontal="left" vertical="center" wrapText="1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228601</xdr:colOff>
      <xdr:row>0</xdr:row>
      <xdr:rowOff>57691</xdr:rowOff>
    </xdr:from>
    <xdr:to>
      <xdr:col>4</xdr:col>
      <xdr:colOff>1247776</xdr:colOff>
      <xdr:row>3</xdr:row>
      <xdr:rowOff>171449</xdr:rowOff>
    </xdr:to>
    <xdr:grpSp>
      <xdr:nvGrpSpPr>
        <xdr:cNvPr id="5" name="Agrupar 4">
          <a:extLst>
            <a:ext uri="{FF2B5EF4-FFF2-40B4-BE49-F238E27FC236}">
              <a16:creationId xmlns:a16="http://schemas.microsoft.com/office/drawing/2014/main" id="{761B6BD4-9CBA-46D9-9281-0A5F1CEED15E}"/>
            </a:ext>
          </a:extLst>
        </xdr:cNvPr>
        <xdr:cNvGrpSpPr/>
      </xdr:nvGrpSpPr>
      <xdr:grpSpPr>
        <a:xfrm>
          <a:off x="228601" y="57691"/>
          <a:ext cx="5419725" cy="685258"/>
          <a:chOff x="1612841" y="249009"/>
          <a:chExt cx="8021629" cy="1009379"/>
        </a:xfrm>
      </xdr:grpSpPr>
      <xdr:sp macro="" textlink="">
        <xdr:nvSpPr>
          <xdr:cNvPr id="6" name="CaixaDeTexto 5">
            <a:extLst>
              <a:ext uri="{FF2B5EF4-FFF2-40B4-BE49-F238E27FC236}">
                <a16:creationId xmlns:a16="http://schemas.microsoft.com/office/drawing/2014/main" id="{E8504B81-E2D1-4009-92E1-028A2A2C6105}"/>
              </a:ext>
            </a:extLst>
          </xdr:cNvPr>
          <xdr:cNvSpPr txBox="1"/>
        </xdr:nvSpPr>
        <xdr:spPr>
          <a:xfrm>
            <a:off x="1908893" y="638146"/>
            <a:ext cx="6992152" cy="62024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pt-BR" sz="1000" b="1">
                <a:latin typeface="+mn-lt"/>
                <a:cs typeface="Arial" panose="020B0604020202020204" pitchFamily="34" charset="0"/>
              </a:rPr>
              <a:t>REDE ASSISTENCIAL DA STS</a:t>
            </a:r>
            <a:r>
              <a:rPr lang="pt-BR" sz="1000" b="1" baseline="0">
                <a:latin typeface="+mn-lt"/>
                <a:cs typeface="Arial" panose="020B0604020202020204" pitchFamily="34" charset="0"/>
              </a:rPr>
              <a:t> </a:t>
            </a:r>
            <a:r>
              <a:rPr lang="pt-BR" sz="1000" b="1">
                <a:latin typeface="+mn-lt"/>
                <a:cs typeface="Arial" panose="020B0604020202020204" pitchFamily="34" charset="0"/>
              </a:rPr>
              <a:t>VILA MARIA / VILA GUILHERME  - ANO 2024 </a:t>
            </a:r>
          </a:p>
          <a:p>
            <a:pPr algn="ctr"/>
            <a:r>
              <a:rPr lang="pt-BR" sz="1000" b="1">
                <a:latin typeface="+mn-lt"/>
                <a:cs typeface="Arial" panose="020B0604020202020204" pitchFamily="34" charset="0"/>
              </a:rPr>
              <a:t>OSS/SPDM – Associação Paulista para o Desenvolvimento da Medicina</a:t>
            </a:r>
          </a:p>
        </xdr:txBody>
      </xdr:sp>
      <xdr:pic>
        <xdr:nvPicPr>
          <xdr:cNvPr id="7" name="Imagem 406">
            <a:extLst>
              <a:ext uri="{FF2B5EF4-FFF2-40B4-BE49-F238E27FC236}">
                <a16:creationId xmlns:a16="http://schemas.microsoft.com/office/drawing/2014/main" id="{E080A9F4-A514-45A3-95AA-B3530B082E7C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0300" t="23206" r="20059" b="23303"/>
          <a:stretch>
            <a:fillRect/>
          </a:stretch>
        </xdr:blipFill>
        <xdr:spPr bwMode="auto">
          <a:xfrm>
            <a:off x="8577136" y="278613"/>
            <a:ext cx="1057334" cy="76932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" name="Imagem 408">
            <a:extLst>
              <a:ext uri="{FF2B5EF4-FFF2-40B4-BE49-F238E27FC236}">
                <a16:creationId xmlns:a16="http://schemas.microsoft.com/office/drawing/2014/main" id="{E28C260F-3CF5-466A-8250-9649751293EB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612841" y="262242"/>
            <a:ext cx="761279" cy="71554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9" name="Imagem 407">
            <a:extLst>
              <a:ext uri="{FF2B5EF4-FFF2-40B4-BE49-F238E27FC236}">
                <a16:creationId xmlns:a16="http://schemas.microsoft.com/office/drawing/2014/main" id="{79BB1F93-F320-4722-A3AD-D548D9384AAE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199131" y="249009"/>
            <a:ext cx="762696" cy="3920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N63"/>
  <sheetViews>
    <sheetView showGridLines="0" tabSelected="1" zoomScaleNormal="100" zoomScaleSheetLayoutView="115" workbookViewId="0">
      <selection activeCell="B18" sqref="B18"/>
    </sheetView>
  </sheetViews>
  <sheetFormatPr defaultRowHeight="15" x14ac:dyDescent="0.25"/>
  <cols>
    <col min="1" max="1" width="11" customWidth="1"/>
    <col min="2" max="3" width="18" bestFit="1" customWidth="1"/>
    <col min="4" max="4" width="19" customWidth="1"/>
    <col min="5" max="5" width="19.85546875" customWidth="1"/>
    <col min="6" max="7" width="16.85546875" bestFit="1" customWidth="1"/>
    <col min="8" max="8" width="17" customWidth="1"/>
    <col min="9" max="9" width="16.85546875" bestFit="1" customWidth="1"/>
    <col min="14" max="14" width="12.7109375" bestFit="1" customWidth="1"/>
  </cols>
  <sheetData>
    <row r="2" spans="1:9" x14ac:dyDescent="0.25">
      <c r="B2" s="21"/>
      <c r="C2" s="21"/>
      <c r="D2" s="21"/>
      <c r="E2" s="21"/>
    </row>
    <row r="3" spans="1:9" x14ac:dyDescent="0.25">
      <c r="B3" s="21"/>
      <c r="C3" s="21"/>
      <c r="D3" s="21"/>
      <c r="E3" s="21"/>
    </row>
    <row r="4" spans="1:9" ht="40.5" customHeight="1" x14ac:dyDescent="0.25">
      <c r="A4" s="21" t="s">
        <v>16</v>
      </c>
      <c r="B4" s="21"/>
      <c r="C4" s="21"/>
      <c r="D4" s="21"/>
      <c r="E4" s="21"/>
    </row>
    <row r="5" spans="1:9" ht="12.75" customHeight="1" x14ac:dyDescent="0.25"/>
    <row r="6" spans="1:9" s="17" customFormat="1" ht="18.75" customHeight="1" x14ac:dyDescent="0.25">
      <c r="A6" s="16">
        <v>2024</v>
      </c>
      <c r="B6" s="16" t="s">
        <v>12</v>
      </c>
      <c r="C6" s="16" t="s">
        <v>13</v>
      </c>
      <c r="D6" s="16" t="s">
        <v>14</v>
      </c>
      <c r="E6" s="16" t="s">
        <v>15</v>
      </c>
      <c r="G6" s="18"/>
    </row>
    <row r="7" spans="1:9" ht="16.5" customHeight="1" x14ac:dyDescent="0.25">
      <c r="A7" s="1" t="s">
        <v>0</v>
      </c>
      <c r="B7" s="2">
        <v>22883344.609999999</v>
      </c>
      <c r="C7" s="2">
        <f>19316771.47+3278959.9+70000</f>
        <v>22665731.369999997</v>
      </c>
      <c r="D7" s="3">
        <v>0</v>
      </c>
      <c r="E7" s="2">
        <f t="shared" ref="E7:E17" si="0">(B7-D7)-C7</f>
        <v>217613.24000000209</v>
      </c>
      <c r="G7" s="5"/>
      <c r="H7" s="5"/>
    </row>
    <row r="8" spans="1:9" ht="16.5" customHeight="1" x14ac:dyDescent="0.25">
      <c r="A8" s="1" t="s">
        <v>1</v>
      </c>
      <c r="B8" s="2">
        <f>22883344.61+1055062.12</f>
        <v>23938406.73</v>
      </c>
      <c r="C8" s="2">
        <f>18599142.89+3491480</f>
        <v>22090622.890000001</v>
      </c>
      <c r="D8" s="3">
        <v>0</v>
      </c>
      <c r="E8" s="2">
        <f t="shared" si="0"/>
        <v>1847783.8399999999</v>
      </c>
      <c r="G8" s="5"/>
      <c r="H8" s="5"/>
    </row>
    <row r="9" spans="1:9" ht="16.5" customHeight="1" x14ac:dyDescent="0.3">
      <c r="A9" s="1" t="s">
        <v>2</v>
      </c>
      <c r="B9" s="2">
        <f>22883344.63+237519.79</f>
        <v>23120864.419999998</v>
      </c>
      <c r="C9" s="2">
        <f>19376776.62+3506568+1055062.12</f>
        <v>23938406.740000002</v>
      </c>
      <c r="D9" s="3">
        <v>0</v>
      </c>
      <c r="E9" s="2">
        <f t="shared" si="0"/>
        <v>-817542.32000000402</v>
      </c>
      <c r="G9" s="9"/>
      <c r="H9" s="5"/>
    </row>
    <row r="10" spans="1:9" ht="16.5" customHeight="1" x14ac:dyDescent="0.25">
      <c r="A10" s="1" t="s">
        <v>3</v>
      </c>
      <c r="B10" s="2">
        <f>22883344.63+585947.71+228211.5+370500</f>
        <v>24068003.84</v>
      </c>
      <c r="C10" s="11">
        <f>19206488.19+3506568</f>
        <v>22713056.190000001</v>
      </c>
      <c r="D10" s="3">
        <v>0</v>
      </c>
      <c r="E10" s="2">
        <f t="shared" si="0"/>
        <v>1354947.6499999985</v>
      </c>
      <c r="F10" s="6"/>
      <c r="G10" s="6"/>
      <c r="H10" s="6"/>
      <c r="I10" s="6"/>
    </row>
    <row r="11" spans="1:9" ht="16.5" customHeight="1" x14ac:dyDescent="0.3">
      <c r="A11" s="1" t="s">
        <v>4</v>
      </c>
      <c r="B11" s="2">
        <f>22883344.63+585947.71+228211.5+2742587.58</f>
        <v>26440091.420000002</v>
      </c>
      <c r="C11" s="12">
        <f>22933523.42+3506568</f>
        <v>26440091.420000002</v>
      </c>
      <c r="D11" s="3">
        <v>0</v>
      </c>
      <c r="E11" s="2">
        <f>(B11-D11)-C11</f>
        <v>0</v>
      </c>
      <c r="G11" s="9"/>
      <c r="H11" s="5"/>
    </row>
    <row r="12" spans="1:9" ht="16.5" customHeight="1" x14ac:dyDescent="0.25">
      <c r="A12" s="1" t="s">
        <v>5</v>
      </c>
      <c r="B12" s="2">
        <f>22883344.63+585947.71+2273314.19+277836.36</f>
        <v>26020442.890000001</v>
      </c>
      <c r="C12" s="2">
        <f>17129147.68+4092515.71</f>
        <v>21221663.390000001</v>
      </c>
      <c r="D12" s="3">
        <v>0</v>
      </c>
      <c r="E12" s="2">
        <f t="shared" si="0"/>
        <v>4798779.5</v>
      </c>
      <c r="G12" s="13"/>
      <c r="H12" s="6"/>
      <c r="I12" s="4"/>
    </row>
    <row r="13" spans="1:9" ht="16.5" customHeight="1" x14ac:dyDescent="0.25">
      <c r="A13" s="1" t="s">
        <v>6</v>
      </c>
      <c r="B13" s="10">
        <f>22883344.61+2273314.19+175412.97+44000.72+250000+585947.71+277836.36</f>
        <v>26489856.559999999</v>
      </c>
      <c r="C13" s="2">
        <f>21423405+6006568</f>
        <v>27429973</v>
      </c>
      <c r="D13" s="3">
        <v>0</v>
      </c>
      <c r="E13" s="2">
        <f t="shared" si="0"/>
        <v>-940116.44000000134</v>
      </c>
      <c r="G13" s="20"/>
      <c r="H13" s="5"/>
    </row>
    <row r="14" spans="1:9" ht="16.5" customHeight="1" x14ac:dyDescent="0.25">
      <c r="A14" s="1" t="s">
        <v>7</v>
      </c>
      <c r="B14" s="10">
        <f>22883344.61+2273314.19+137401.79+546786.74+277836.36</f>
        <v>26118683.689999998</v>
      </c>
      <c r="C14" s="3">
        <f>20397320.64+3506568</f>
        <v>23903888.640000001</v>
      </c>
      <c r="D14" s="3">
        <v>0</v>
      </c>
      <c r="E14" s="2">
        <f t="shared" si="0"/>
        <v>2214795.049999997</v>
      </c>
      <c r="G14" s="20"/>
      <c r="H14" s="5"/>
      <c r="I14" s="4"/>
    </row>
    <row r="15" spans="1:9" ht="16.5" customHeight="1" x14ac:dyDescent="0.25">
      <c r="A15" s="1" t="s">
        <v>8</v>
      </c>
      <c r="B15" s="2">
        <f>25471090.16+482729.8</f>
        <v>25953819.960000001</v>
      </c>
      <c r="C15" s="2">
        <f>23279280.79+4092515.71</f>
        <v>27371796.5</v>
      </c>
      <c r="D15" s="3">
        <v>0</v>
      </c>
      <c r="E15" s="2">
        <f t="shared" si="0"/>
        <v>-1417976.5399999991</v>
      </c>
      <c r="G15" s="15"/>
      <c r="H15" s="5"/>
    </row>
    <row r="16" spans="1:9" ht="16.5" customHeight="1" x14ac:dyDescent="0.25">
      <c r="A16" s="1" t="s">
        <v>9</v>
      </c>
      <c r="B16" s="2">
        <f>25471090.16+482729.8</f>
        <v>25953819.960000001</v>
      </c>
      <c r="C16" s="3">
        <f>18432926.76+3506568</f>
        <v>21939494.760000002</v>
      </c>
      <c r="D16" s="3">
        <v>0</v>
      </c>
      <c r="E16" s="2">
        <f t="shared" si="0"/>
        <v>4014325.1999999993</v>
      </c>
      <c r="G16" s="14"/>
      <c r="H16" s="4"/>
    </row>
    <row r="17" spans="1:14" ht="16.5" customHeight="1" x14ac:dyDescent="0.25">
      <c r="A17" s="1" t="s">
        <v>10</v>
      </c>
      <c r="B17" s="2">
        <f>25471090.16+482729.8+200000</f>
        <v>26153819.960000001</v>
      </c>
      <c r="C17" s="3">
        <f>15749699.98+3506568</f>
        <v>19256267.98</v>
      </c>
      <c r="D17" s="3">
        <v>0</v>
      </c>
      <c r="E17" s="2">
        <f t="shared" si="0"/>
        <v>6897551.9800000004</v>
      </c>
      <c r="G17" s="14"/>
      <c r="H17" s="5"/>
      <c r="I17" s="4"/>
    </row>
    <row r="18" spans="1:14" ht="16.5" customHeight="1" x14ac:dyDescent="0.25">
      <c r="A18" s="1" t="s">
        <v>11</v>
      </c>
      <c r="B18" s="2">
        <f>25471090.16+235561.41+235561.41</f>
        <v>25942212.98</v>
      </c>
      <c r="C18" s="3">
        <f>16970041.07+3512666.5</f>
        <v>20482707.57</v>
      </c>
      <c r="D18" s="3">
        <v>0</v>
      </c>
      <c r="E18" s="2">
        <f t="shared" ref="E18" si="1">(B18-D18)-C18</f>
        <v>5459505.4100000001</v>
      </c>
      <c r="G18" s="13"/>
      <c r="H18" s="5"/>
    </row>
    <row r="19" spans="1:14" x14ac:dyDescent="0.25">
      <c r="B19" s="4"/>
      <c r="C19" s="5"/>
      <c r="D19" s="4"/>
      <c r="G19" s="13"/>
    </row>
    <row r="20" spans="1:14" x14ac:dyDescent="0.25">
      <c r="A20" s="19" t="s">
        <v>17</v>
      </c>
      <c r="C20" s="4"/>
      <c r="D20" s="4"/>
      <c r="F20" s="5"/>
      <c r="G20" s="13"/>
    </row>
    <row r="21" spans="1:14" x14ac:dyDescent="0.25">
      <c r="A21" s="19"/>
      <c r="C21" s="4"/>
      <c r="D21" s="4"/>
      <c r="F21" s="5"/>
      <c r="G21" s="13"/>
    </row>
    <row r="22" spans="1:14" ht="29.25" customHeight="1" x14ac:dyDescent="0.25">
      <c r="A22" s="22"/>
      <c r="B22" s="22"/>
      <c r="C22" s="22"/>
      <c r="D22" s="22"/>
      <c r="E22" s="22"/>
      <c r="G22" s="13"/>
    </row>
    <row r="23" spans="1:14" x14ac:dyDescent="0.25">
      <c r="B23" s="6"/>
      <c r="C23" s="5"/>
      <c r="D23" s="6"/>
      <c r="E23" s="6"/>
      <c r="F23" s="6"/>
      <c r="G23" s="13"/>
      <c r="H23" s="5"/>
      <c r="I23" s="5"/>
      <c r="J23" s="5"/>
      <c r="K23" s="5"/>
      <c r="L23" s="5"/>
      <c r="M23" s="5"/>
      <c r="N23" s="5"/>
    </row>
    <row r="24" spans="1:14" x14ac:dyDescent="0.25">
      <c r="B24" s="5"/>
      <c r="C24" s="5"/>
      <c r="D24" s="6"/>
      <c r="E24" s="6"/>
      <c r="F24" s="6"/>
      <c r="G24" s="5"/>
      <c r="H24" s="6"/>
    </row>
    <row r="25" spans="1:14" x14ac:dyDescent="0.25">
      <c r="C25" s="5"/>
      <c r="D25" s="5"/>
      <c r="E25" s="6"/>
      <c r="F25" s="6"/>
      <c r="G25" s="5"/>
      <c r="H25" s="5"/>
      <c r="I25" s="5"/>
      <c r="J25" s="5"/>
      <c r="K25" s="5"/>
      <c r="L25" s="5"/>
      <c r="M25" s="5"/>
      <c r="N25" s="5"/>
    </row>
    <row r="26" spans="1:14" x14ac:dyDescent="0.25">
      <c r="B26" s="5"/>
      <c r="C26" s="7"/>
      <c r="D26" s="5"/>
      <c r="E26" s="6"/>
      <c r="F26" s="6"/>
    </row>
    <row r="27" spans="1:14" x14ac:dyDescent="0.25">
      <c r="B27" s="5"/>
      <c r="C27" s="7"/>
      <c r="D27" s="5"/>
      <c r="E27" s="5"/>
    </row>
    <row r="28" spans="1:14" x14ac:dyDescent="0.25">
      <c r="B28" s="5"/>
      <c r="C28" s="5"/>
      <c r="D28" s="5"/>
      <c r="E28" s="5"/>
    </row>
    <row r="29" spans="1:14" x14ac:dyDescent="0.25">
      <c r="C29" s="5"/>
      <c r="D29" s="5"/>
    </row>
    <row r="30" spans="1:14" x14ac:dyDescent="0.25">
      <c r="B30" s="8"/>
      <c r="D30" s="5"/>
    </row>
    <row r="31" spans="1:14" x14ac:dyDescent="0.25">
      <c r="D31" s="5"/>
    </row>
    <row r="33" spans="2:2" x14ac:dyDescent="0.25">
      <c r="B33" s="5"/>
    </row>
    <row r="36" spans="2:2" x14ac:dyDescent="0.25">
      <c r="B36" s="8"/>
    </row>
    <row r="39" spans="2:2" x14ac:dyDescent="0.25">
      <c r="B39" s="5"/>
    </row>
    <row r="42" spans="2:2" x14ac:dyDescent="0.25">
      <c r="B42" s="8"/>
    </row>
    <row r="45" spans="2:2" x14ac:dyDescent="0.25">
      <c r="B45" s="5"/>
    </row>
    <row r="48" spans="2:2" x14ac:dyDescent="0.25">
      <c r="B48" s="8"/>
    </row>
    <row r="51" spans="2:2" x14ac:dyDescent="0.25">
      <c r="B51" s="5"/>
    </row>
    <row r="54" spans="2:2" x14ac:dyDescent="0.25">
      <c r="B54" s="8"/>
    </row>
    <row r="57" spans="2:2" x14ac:dyDescent="0.25">
      <c r="B57" s="5"/>
    </row>
    <row r="60" spans="2:2" x14ac:dyDescent="0.25">
      <c r="B60" s="8"/>
    </row>
    <row r="63" spans="2:2" x14ac:dyDescent="0.25">
      <c r="B63" s="5"/>
    </row>
  </sheetData>
  <mergeCells count="4">
    <mergeCell ref="B2:E2"/>
    <mergeCell ref="B3:E3"/>
    <mergeCell ref="A4:E4"/>
    <mergeCell ref="A22:E22"/>
  </mergeCells>
  <printOptions horizontalCentered="1"/>
  <pageMargins left="0.41" right="0.33" top="0.56000000000000005" bottom="0.78740157480314965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DEMONSTRATIVO FINANCEIRO CONTRA</vt:lpstr>
      <vt:lpstr>'DEMONSTRATIVO FINANCEIRO CONTRA'!Area_de_impressao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 Cunha Lanna</dc:creator>
  <cp:lastModifiedBy>Luis Alberto de Souza Silva</cp:lastModifiedBy>
  <cp:lastPrinted>2023-06-06T13:52:46Z</cp:lastPrinted>
  <dcterms:created xsi:type="dcterms:W3CDTF">2018-08-24T20:28:36Z</dcterms:created>
  <dcterms:modified xsi:type="dcterms:W3CDTF">2025-01-15T18:09:30Z</dcterms:modified>
</cp:coreProperties>
</file>